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vozabal" reservationPassword="0"/>
  <workbookPr/>
  <bookViews>
    <workbookView xWindow="240" yWindow="120" windowWidth="14940" windowHeight="9225" activeTab="0"/>
  </bookViews>
  <sheets>
    <sheet name="SO 201" sheetId="1" r:id="rId1"/>
  </sheets>
  <definedNames/>
  <calcPr/>
  <webPublishing/>
</workbook>
</file>

<file path=xl/sharedStrings.xml><?xml version="1.0" encoding="utf-8"?>
<sst xmlns="http://schemas.openxmlformats.org/spreadsheetml/2006/main" count="542" uniqueCount="243">
  <si>
    <t>ASPE10</t>
  </si>
  <si>
    <t>S</t>
  </si>
  <si>
    <t>Firma: PROGEOCONT s.r.o.</t>
  </si>
  <si>
    <t>Soupis prací objektu</t>
  </si>
  <si>
    <t xml:space="preserve">Stavba: </t>
  </si>
  <si>
    <t>2136</t>
  </si>
  <si>
    <t>II/209 - Loket, Údolí - statické zajištění (havarijní stav)</t>
  </si>
  <si>
    <t>O</t>
  </si>
  <si>
    <t>Rozpočet:</t>
  </si>
  <si>
    <t>0,00</t>
  </si>
  <si>
    <t>15,00</t>
  </si>
  <si>
    <t>21,00</t>
  </si>
  <si>
    <t>3</t>
  </si>
  <si>
    <t>2</t>
  </si>
  <si>
    <t>SO 201</t>
  </si>
  <si>
    <t>Opěrná zeď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</si>
  <si>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</si>
  <si>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</si>
  <si>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</si>
  <si>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</si>
  <si>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</si>
  <si>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</si>
  <si>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</si>
  <si>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</si>
  <si>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</si>
  <si>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</si>
  <si>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</si>
  <si>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</si>
  <si>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</si>
  <si>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</si>
  <si>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</si>
  <si>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</si>
  <si>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</si>
  <si>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</si>
  <si>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</si>
  <si>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</si>
  <si>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014102</t>
  </si>
  <si>
    <t/>
  </si>
  <si>
    <t>POPLATKY ZA SKLÁDKU</t>
  </si>
  <si>
    <t>T</t>
  </si>
  <si>
    <t>PP</t>
  </si>
  <si>
    <t>zemina, kamenivo</t>
  </si>
  <si>
    <t>VV</t>
  </si>
  <si>
    <t>dle pol. 12273: 308,2*2,0=616,400 [A] 
dle pol. 26124: 199*0,08*0,08*3,14*1,8=7,198 [B] 
dle pol. 264216: 299,9*0,185*0,185*3,14*1,8=58,013 [C] 
Celkem: A+B+C=681,611 [D]</t>
  </si>
  <si>
    <t>014212</t>
  </si>
  <si>
    <t>POPLATKY ZA ZEMNÍK - ORNICE</t>
  </si>
  <si>
    <t>pořízení ornice / zeminy schopné zúrodnění dle dispozic zhotovitele</t>
  </si>
  <si>
    <t>Dokončující práce 
Ohumusování pásu nad dříkem v pruhu š. 1,0, na hl. do 0,2m - nákup zeminy: 50*1,0*0,2*1,8=18,000 [A]</t>
  </si>
  <si>
    <t>02720</t>
  </si>
  <si>
    <t>POMOC PRÁCE ZŘÍZ NEBO ZAJIŠŤ REGULACI A OCHRANU DOPRAVY</t>
  </si>
  <si>
    <t>KPL</t>
  </si>
  <si>
    <t>předpoklad realizace 3 měsíce, skutečnost dle harmonogramu / nabídky zhotovitele 
položka zahrnuje 
- aktualizaci / vypracování návrhu DIO, projednání s DO, zajištění DIR 
- osazení DZ vč. příslušenství dle TP66, jeho pravidelná údržba vč. příp. dílčích posunů, výměn poškozených DZ / příslušenství a následná demontáž a odklizení DZ vč. příslušenství po ukončení platnosti - realizace "na semafory", předp. schéma C/5 
- příp. řízení provozu proškolenými pracovníky 
- dočasné zakrytí nebo úpravu stávajícího DZ v rozporu s DIO</t>
  </si>
  <si>
    <t>029113</t>
  </si>
  <si>
    <t>OSTATNÍ POŽADAVKY - GEODETICKÉ ZAMĚŘENÍ - CELKY</t>
  </si>
  <si>
    <t>KUS</t>
  </si>
  <si>
    <t>Zaměření pro DSPS, vč. účasti geodeta na stavbě</t>
  </si>
  <si>
    <t>02940</t>
  </si>
  <si>
    <t>OSTATNÍ POŽADAVKY - VYPRACOVÁNÍ DOKUMENTACE</t>
  </si>
  <si>
    <t>podrobná pasportizace objektu č.p. 38</t>
  </si>
  <si>
    <t>02943</t>
  </si>
  <si>
    <t>OSTATNÍ POŽADAVKY - VYPRACOVÁNÍ RDS</t>
  </si>
  <si>
    <t>7</t>
  </si>
  <si>
    <t>02944</t>
  </si>
  <si>
    <t>OSTAT POŽADAVKY - DOKUMENTACE SKUTEČ PROVEDENÍ V DIGIT FORMĚ</t>
  </si>
  <si>
    <t>8</t>
  </si>
  <si>
    <t>02946</t>
  </si>
  <si>
    <t>OSTAT POŽADAVKY - FOTODOKUMENTACE</t>
  </si>
  <si>
    <t>průběh celé výstavby a výsledné dílo</t>
  </si>
  <si>
    <t>02971</t>
  </si>
  <si>
    <t>PR</t>
  </si>
  <si>
    <t>OSTAT POŽADAVKY - GEOTECHNICKÝ MONITORING NA POVRCHU</t>
  </si>
  <si>
    <t>PR - preliminář stavby - pevná částka k ocenění: 150.000,- Kč bez DPH 
Rezerva na dodatečné statické zajištění objektu č.p. 38, podezdění základů ap. 
POZN.: Položka bude čerpána v rozsahu dle skutečnosti, kalkulované náklady budou investorovi předloženy ke schválení před fakturací !</t>
  </si>
  <si>
    <t>029711</t>
  </si>
  <si>
    <t>OSTAT POŽADAVKY - GEOT MONIT NA POVRCHU - MĚŘ (GEODET) BODY</t>
  </si>
  <si>
    <t>Geotechnické sledování 3D bodů osazených podél domu č.p. 38 - předpoklad 10ks po dobu 3 měsíců</t>
  </si>
  <si>
    <t>Zemní práce</t>
  </si>
  <si>
    <t>11</t>
  </si>
  <si>
    <t>11318</t>
  </si>
  <si>
    <t>ODSTRANĚNÍ KRYTU ZPEVNĚNÝCH PLOCH Z DLAŽDIC</t>
  </si>
  <si>
    <t>M3</t>
  </si>
  <si>
    <t>vč. likvidace (malé množství)</t>
  </si>
  <si>
    <t>Bourací práce 
Snesení stávající poškozené zámkové dlažby vč. lože: 8,0*0,1=0,800 [A]</t>
  </si>
  <si>
    <t>12</t>
  </si>
  <si>
    <t>12273</t>
  </si>
  <si>
    <t>ODKOPÁVKY A PROKOPÁVKY OBECNÉ TŘ. I</t>
  </si>
  <si>
    <t>vč. odvozu na recyklační středisko / trvalou skládku dle dispozic zhotovitele</t>
  </si>
  <si>
    <t>Zemní práce 
Odkopávky pro novou konstrukci - Výkop celkem: 6,7*46,0=308,200 [A]</t>
  </si>
  <si>
    <t>13</t>
  </si>
  <si>
    <t>12573</t>
  </si>
  <si>
    <t>VYKOPÁVKY ZE ZEMNÍKŮ A SKLÁDEK TŘ. I</t>
  </si>
  <si>
    <t>vč. dopravy ornice / zeminy schopné zúrodnění dle dispozic zhotovitele</t>
  </si>
  <si>
    <t>Dokončující práce 
Ohumusování pásu nad dříkem v pruhu š. 1,0, na hl. do 0,2m - doprava zeminy: 50*1,0*0,2=10,000 [A]</t>
  </si>
  <si>
    <t>14</t>
  </si>
  <si>
    <t>125834</t>
  </si>
  <si>
    <t>VYKOPÁVKY ZE ZEMNÍKŮ A SKLÁDEK TŘ. II, ODVOZ DO 5KM</t>
  </si>
  <si>
    <t>vč. odvozu a uložení materiálu na sklad objednatele (Horní Slavkov) ve vzdálenosti do 5km.</t>
  </si>
  <si>
    <t>Přípravné práce 
Demontáž dočasné konstrukce stabilizující mimořádnou událost - Odtěžení přitěžovací lavice z ulehlého ŠD fr. 63/125: 7,6*54,0=410,400 [A]</t>
  </si>
  <si>
    <t>15</t>
  </si>
  <si>
    <t>129945</t>
  </si>
  <si>
    <t>ČIŠTĚNÍ POTRUBÍ DN DO 300MM</t>
  </si>
  <si>
    <t>M</t>
  </si>
  <si>
    <t>vč. likvidace odpadu (malé množství)</t>
  </si>
  <si>
    <t>Přípravné práce 
Vyčištění stávajícího propustku DN300: 5,2=5,200 [A]</t>
  </si>
  <si>
    <t>16</t>
  </si>
  <si>
    <t>17120</t>
  </si>
  <si>
    <t>ULOŽENÍ SYPANINY DO NÁSYPŮ A NA SKLÁDKY BEZ ZHUTNĚNÍ</t>
  </si>
  <si>
    <t>dle pol. 12273: 308,2=308,200 [A] 
dle pol. 26124: 199*0,08*0,08*3,14=3,999 [B] 
dle pol. 264216: 299,9*0,185*0,185*3,14=32,229 [C] 
Celkem: A+B+C=344,428 [D]</t>
  </si>
  <si>
    <t>17</t>
  </si>
  <si>
    <t>17481</t>
  </si>
  <si>
    <t>ZÁSYP JAM A RÝH Z NAKUPOVANÝCH MATERIÁLŮ</t>
  </si>
  <si>
    <t>hutněný zásyp zdi</t>
  </si>
  <si>
    <t>Zemní práce 
hutněný zásyp základu: 1,05*46,0=48,300 [A] 
hutněný zásyp dříku: 1,45*46,0=66,700 [B] 
Celkem: A+B=115,000 [C]</t>
  </si>
  <si>
    <t>18</t>
  </si>
  <si>
    <t>18230</t>
  </si>
  <si>
    <t>ROZPROSTŘENÍ ORNICE V ROVINĚ</t>
  </si>
  <si>
    <t>Dokončující práce 
Ohumusování pásu nad dříkem v pruhu š. 1,0, na hl. do 0,2m: 50*1,0*0,2=10,000 [A]</t>
  </si>
  <si>
    <t>19</t>
  </si>
  <si>
    <t>18241</t>
  </si>
  <si>
    <t>ZALOŽENÍ TRÁVNÍKU RUČNÍM VÝSEVEM</t>
  </si>
  <si>
    <t>M2</t>
  </si>
  <si>
    <t>Dokončující práce 
Zatravnění pásu nad dříkem v pruhu š. 1,0, na hl. do 0,2m: 50*1,0=50,000 [A]</t>
  </si>
  <si>
    <t>Základy</t>
  </si>
  <si>
    <t>20</t>
  </si>
  <si>
    <t>21461G</t>
  </si>
  <si>
    <t>SEPARAČNÍ GEOTEXTILIE DO 800G/M2</t>
  </si>
  <si>
    <t>Ochrana izlolace na rubu betonových konstrukcí vrstvou geotextilie min. 600 g/m2</t>
  </si>
  <si>
    <t>Nové konstrukce 
Geotextilie - ochrana izolace: (1,65+3,9)*46,0=255,300 [A]</t>
  </si>
  <si>
    <t>21</t>
  </si>
  <si>
    <t>22594</t>
  </si>
  <si>
    <t>ZÁPOROVÉ PAŽENÍ Z KOVU TRVALÉ</t>
  </si>
  <si>
    <t>Zápory HE160B, vrt D 370 mm, dl. 5,20, 6,00 a 6,50 m, vč. převázky 2xU300, dl. 1,80 m a 3,0 m, včetně obetonování paty 
POZN.: Pata HE160B obetonována, zápory budou ponechány a jen odříznuty - součást položky!</t>
  </si>
  <si>
    <t>Pomocné konstrukce 
zápora: (2*5,2+6*6+39*6,5)*42,6/1000=12,776 [A] 
převázky ( vč. min. 7% hmotnosti na pomocné prvky a svary): (1,8*7+3*16)*47,0/1000*1,07=3,048 [B] 
Celkem: A+B=15,824 [C]</t>
  </si>
  <si>
    <t>22</t>
  </si>
  <si>
    <t>22695A</t>
  </si>
  <si>
    <t>VÝDŘEVA ZÁPOROVÉHO PAŽENÍ DOČASNÁ (PLOCHA)</t>
  </si>
  <si>
    <t>POZN.: Pažiny budou při hutnění postupně odřezávány a odstraněny (vč. likvidace)</t>
  </si>
  <si>
    <t>Pomocné konstrukce 
pažiny dřevěné 100/200: 154=154,000 [A]</t>
  </si>
  <si>
    <t>23</t>
  </si>
  <si>
    <t>26124</t>
  </si>
  <si>
    <t>VRTY PRO KOTVENÍ, INJEKTÁŽ A MIKROPILOTY NA POVRCHU TŘ. II D DO 200MM</t>
  </si>
  <si>
    <t>Vrty pro dočasné pramencové kotvy, 3 pramence, dl. 4+5=9m a 3+5=8m, á 2,4m</t>
  </si>
  <si>
    <t>Zajištění pažení svahu - kotvy: 15*9+8*8=199,000 [A]</t>
  </si>
  <si>
    <t>24</t>
  </si>
  <si>
    <t>264216</t>
  </si>
  <si>
    <t>VRTY PRO PILOTY TŘ. II D DO 400MM</t>
  </si>
  <si>
    <t>Vrty pro osazení záporHE160B, vrt 370 mm, dl. 5,20, 6,00 a 6,50 m</t>
  </si>
  <si>
    <t>Zajištění pažení svahu - zápory: 2*5,2+6*6+39*6,5=299,900 [A]</t>
  </si>
  <si>
    <t>25</t>
  </si>
  <si>
    <t>272324</t>
  </si>
  <si>
    <t>ZÁKLADY ZE ŽELEZOBETONU DO C25/30</t>
  </si>
  <si>
    <t>beton C25/30 - XC2, XA1 
vč. provedení izolačního nátěru (ALP + 2x ALN) na plochách v místech styku se zeminou / kamenivem, vč. dilatačních spar a jejich ošetření</t>
  </si>
  <si>
    <t>Nové konstrukce 
Železobetonový základový pas: 0,97*46,0=44,620 [A]</t>
  </si>
  <si>
    <t>26</t>
  </si>
  <si>
    <t>272365</t>
  </si>
  <si>
    <t>VÝZTUŽ ZÁKLADŮ Z OCELI 10505, B500B</t>
  </si>
  <si>
    <t>ocel B500B</t>
  </si>
  <si>
    <t>Nové konstrukce 
Železobetonový základový pas - výztuž 100 kg/m3: 0,97*46,0*0,1=4,462 [A]</t>
  </si>
  <si>
    <t>27</t>
  </si>
  <si>
    <t>285376</t>
  </si>
  <si>
    <t>KOTVENÍ NA POVRCHU Z PŘEDPÍNACÍ VÝZTUŽE DL. DO 8M</t>
  </si>
  <si>
    <t>kotva bude na závěr deaktivovaná a ponechaná ve vývrtu</t>
  </si>
  <si>
    <t>Pomocné konstrukce 
kotvy dočasné pramencové dl. 3+5=9m, á 2,4m: 8=8,000 [A]</t>
  </si>
  <si>
    <t>28</t>
  </si>
  <si>
    <t>285377</t>
  </si>
  <si>
    <t>KOTVENÍ NA POVRCHU Z PŘEDPÍNACÍ VÝZTUŽE DL. DO 9M</t>
  </si>
  <si>
    <t>Pomocné konstrukce 
kotvy dočasné pramencové dl. 4+5=9m, á 2,4m: 15=15,000 [A]</t>
  </si>
  <si>
    <t>Svislé konstrukce</t>
  </si>
  <si>
    <t>29</t>
  </si>
  <si>
    <t>327325</t>
  </si>
  <si>
    <t>ZDI OPĚRNÉ, ZÁRUBNÍ, NÁBŘEŽNÍ ZE ŽELEZOVÉHO BETONU DO C30/37</t>
  </si>
  <si>
    <t>beton C30/37 - XF4, XD3 
vč. provedení izolačního nátěru (ALP + 2x ALN) na plochách v místech styku se zeminou / kamenivem, vč. dilatačních spar a jejich ošetření</t>
  </si>
  <si>
    <t>Nové konstrukce 
Železobetonový dřík vč. ukončení koruny dříku ve spádu 4%: 122,4*0,3=36,720 [A]</t>
  </si>
  <si>
    <t>30</t>
  </si>
  <si>
    <t>327365</t>
  </si>
  <si>
    <t>VÝZTUŽ ZDÍ OPĚRNÝCH, ZÁRUBNÍCH, NÁBŘEŽNÍCH Z OCELI 10505, B500B</t>
  </si>
  <si>
    <t>Nové konstrukce 
Železobetonový dřík - výztuž 115 kg/m3: 122,4*0,3*0,115=4,223 [A]</t>
  </si>
  <si>
    <t>Vodorovné konstrukce</t>
  </si>
  <si>
    <t>31</t>
  </si>
  <si>
    <t>451312</t>
  </si>
  <si>
    <t>PODKLADNÍ A VÝPLŇOVÉ VRSTVY Z PROSTÉHO BETONU C12/15</t>
  </si>
  <si>
    <t>beton C12/15-X0, tl. 0,15 m</t>
  </si>
  <si>
    <t>Nové konstrukce 
Podkladní beton: 2,1*46,0*0,15=14,490 [A]</t>
  </si>
  <si>
    <t>32</t>
  </si>
  <si>
    <t>45852</t>
  </si>
  <si>
    <t>VÝPLŇ ZA OPĚRAMI A ZDMI Z KAMENIVA DRCENÉHO</t>
  </si>
  <si>
    <t>drenážní vrstva fr. 16-32</t>
  </si>
  <si>
    <t>Nové konstrukce 
odvodnění rubu, štěrkový filtr: 0,68*46,0=31,280 [A]</t>
  </si>
  <si>
    <t>Komunikace</t>
  </si>
  <si>
    <t>33</t>
  </si>
  <si>
    <t>56334</t>
  </si>
  <si>
    <t>VOZOVKOVÉ VRSTVY ZE ŠTĚRKODRTI TL. DO 200MM</t>
  </si>
  <si>
    <t>vč. příp. zhutnění pláně (malé množství)</t>
  </si>
  <si>
    <t>Nové konstrukce 
Obnova plochy zámkové dlažby vč. lože - podkladní vrtsva: 8,0=8,000 [A]</t>
  </si>
  <si>
    <t>34</t>
  </si>
  <si>
    <t>582611</t>
  </si>
  <si>
    <t>KRYTY Z BETON DLAŽDIC SE ZÁMKEM ŠEDÝCH TL 60MM DO LOŽE Z KAM</t>
  </si>
  <si>
    <t>dlažba tvaru dle stávající - původní</t>
  </si>
  <si>
    <t>Nové konstrukce 
Obnova plochy zámkové dlažby vč. lože: 8,0=8,000 [A]</t>
  </si>
  <si>
    <t>Úpravy povrchů, podlahy, výplně otvorů</t>
  </si>
  <si>
    <t>35</t>
  </si>
  <si>
    <t>62745</t>
  </si>
  <si>
    <t>SPÁROVÁNÍ STARÉHO ZDIVA CEMENTOVOU MALTOU</t>
  </si>
  <si>
    <t>hloubkové očištění spár a nové vyspárování</t>
  </si>
  <si>
    <t>Ostatní 
Sanace stávající kamenné zdi: 5,7*2,0=11,400 [A]</t>
  </si>
  <si>
    <t>Přidružená stavební výroba</t>
  </si>
  <si>
    <t>36</t>
  </si>
  <si>
    <t>711117</t>
  </si>
  <si>
    <t>IZOLACE BĚŽNÝCH KONSTRUKCÍ PROTI ZEMNÍ VLHKOSTI Z PE FÓLIÍ</t>
  </si>
  <si>
    <t>Hydroizolační systém se zavedením pod drenáž</t>
  </si>
  <si>
    <t>Izolace: (1,65+3,9)*46,0=255,300 [A]</t>
  </si>
  <si>
    <t>37</t>
  </si>
  <si>
    <t>78381</t>
  </si>
  <si>
    <t>NÁTĚRY BETON KONSTR TYP S1 (OS-A)</t>
  </si>
  <si>
    <t>Nové konstrukce 
Železobetonový dřík - sjednocující nátěr: 117,5+0,3*46=131,300 [A]</t>
  </si>
  <si>
    <t>Potrubí</t>
  </si>
  <si>
    <t>38</t>
  </si>
  <si>
    <t>875332</t>
  </si>
  <si>
    <t>POTRUBÍ DREN Z TRUB PLAST DN DO 150MM DĚROVANÝCH</t>
  </si>
  <si>
    <t>potrubí DN 150</t>
  </si>
  <si>
    <t>Odvodnění 
Rubová drenáž DN 150 (+10% na prostupy a vyvedení): 46,0*1,1=50,600 [A]</t>
  </si>
  <si>
    <t>Ostatní konstrukce a práce</t>
  </si>
  <si>
    <t>39</t>
  </si>
  <si>
    <t>9112A1</t>
  </si>
  <si>
    <t>ZÁBRADLÍ MOSTNÍ S VODOR MADLY - DODÁVKA A MONTÁŽ</t>
  </si>
  <si>
    <t>Nové konstrukce 
Ocelové zábradlí dvoumadlové včetně PKO: 46,0=46,000 [A]</t>
  </si>
  <si>
    <t>40</t>
  </si>
  <si>
    <t>911EC3</t>
  </si>
  <si>
    <t>SVODIDLO BETON, ÚROVEŇ ZADRŽ H2 VÝŠ 1,1M - DEMONTÁŽ S PŘESUNEM</t>
  </si>
  <si>
    <t>POZN.: Položka zahrnuje demontáž svodiel, jejich očištění a naložení na dopravní prostředky, které zajistí objednatel stavby (část), resp. nájemce svodidel (část).</t>
  </si>
  <si>
    <t>Přípravné práce 
Demontáž dočasné konstrukce stabilizující mimořádnou událost - betonové svodidlo typu New Jersey: 44=44,000 [A]</t>
  </si>
  <si>
    <t>41</t>
  </si>
  <si>
    <t>935212</t>
  </si>
  <si>
    <t>PŘÍKOPOVÉ ŽLABY Z BETON TVÁRNIC ŠÍŘ DO 600MM DO BETONU TL 100MM</t>
  </si>
  <si>
    <t>příkopová tvárnice š. 600mm</t>
  </si>
  <si>
    <t>Odvodnění 
Obnova odvodnění z příkopových tvárnic do betonového lože: 52,0=52,000 [A]</t>
  </si>
  <si>
    <t>42</t>
  </si>
  <si>
    <t>935812</t>
  </si>
  <si>
    <t>ŽLABY A RIGOLY DLÁŽDĚNÉ Z KOSTEK DROBNÝCH DO BETONU TL 100MM</t>
  </si>
  <si>
    <t>Odvodnění 
Dodláždění mezi příkopovou žlabovkou a OZ z drobných kostek do betonového lože: 52,0*0,82=42,640 [A]</t>
  </si>
  <si>
    <t>43</t>
  </si>
  <si>
    <t>97611.R</t>
  </si>
  <si>
    <t>OPRAVA SEPTIKU</t>
  </si>
  <si>
    <t>kompletní provedení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</si>
</sst>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8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0" fillId="2" borderId="6" xfId="0" applyFill="1" applyBorder="1"/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0" fontId="0" fillId="0" borderId="3" xfId="0" applyBorder="1" applyAlignment="1">
      <alignment vertical="top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  <xf numFmtId="177" fontId="0" fillId="2" borderId="1" xfId="0" applyNumberForma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sharedStrings" Target="sharedStrings.xml" /><Relationship Id="rId4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46"/>
  <sheetViews>
    <sheetView tabSelected="1"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12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0+O8+O39+O67+O95+O102+O109+O116+O120+O127+O131</f>
      </c>
      <c t="s">
        <v>12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14</v>
      </c>
      <c s="37">
        <f>0+I8+I39+I67+I95+I102+I109+I116+I120+I127+I131</f>
      </c>
      <c r="O3" t="s">
        <v>9</v>
      </c>
      <c t="s">
        <v>13</v>
      </c>
    </row>
    <row r="4" spans="1:16" ht="15" customHeight="1">
      <c r="A4" t="s">
        <v>7</v>
      </c>
      <c s="12" t="s">
        <v>8</v>
      </c>
      <c s="13" t="s">
        <v>14</v>
      </c>
      <c s="5"/>
      <c s="14" t="s">
        <v>15</v>
      </c>
      <c s="5"/>
      <c s="5"/>
      <c s="15"/>
      <c s="15"/>
      <c r="O4" t="s">
        <v>10</v>
      </c>
      <c t="s">
        <v>13</v>
      </c>
    </row>
    <row r="5" spans="1:16" ht="12.75" customHeight="1">
      <c r="A5" s="11" t="s">
        <v>16</v>
      </c>
      <c s="11" t="s">
        <v>18</v>
      </c>
      <c s="11" t="s">
        <v>20</v>
      </c>
      <c s="11" t="s">
        <v>21</v>
      </c>
      <c s="11" t="s">
        <v>22</v>
      </c>
      <c s="11" t="s">
        <v>24</v>
      </c>
      <c s="11" t="s">
        <v>26</v>
      </c>
      <c s="11" t="s">
        <v>28</v>
      </c>
      <c s="11"/>
      <c r="O5" t="s">
        <v>11</v>
      </c>
      <c t="s">
        <v>13</v>
      </c>
    </row>
    <row r="6" spans="1:9" ht="12.75" customHeight="1">
      <c r="A6" s="11"/>
      <c s="11"/>
      <c s="11"/>
      <c s="11"/>
      <c s="11"/>
      <c s="11"/>
      <c s="11"/>
      <c s="11" t="s">
        <v>29</v>
      </c>
      <c s="11" t="s">
        <v>31</v>
      </c>
    </row>
    <row r="7" spans="1:9" ht="12.75" customHeight="1">
      <c r="A7" s="11" t="s">
        <v>17</v>
      </c>
      <c s="11" t="s">
        <v>19</v>
      </c>
      <c s="11" t="s">
        <v>13</v>
      </c>
      <c s="11" t="s">
        <v>12</v>
      </c>
      <c s="11" t="s">
        <v>23</v>
      </c>
      <c s="11" t="s">
        <v>25</v>
      </c>
      <c s="11" t="s">
        <v>27</v>
      </c>
      <c s="11" t="s">
        <v>30</v>
      </c>
      <c s="11" t="s">
        <v>32</v>
      </c>
    </row>
    <row r="8" spans="1:18" ht="12.75" customHeight="1">
      <c r="A8" s="15" t="s">
        <v>33</v>
      </c>
      <c s="15"/>
      <c s="20" t="s">
        <v>17</v>
      </c>
      <c s="15"/>
      <c s="21" t="s">
        <v>34</v>
      </c>
      <c s="15"/>
      <c s="15"/>
      <c s="15"/>
      <c s="22">
        <f>0+Q8</f>
      </c>
      <c r="O8">
        <f>0+R8</f>
      </c>
      <c r="Q8">
        <f>0+I9+I12+I15+I18+I21+I24+I27+I30+I33+I36</f>
      </c>
      <c>
        <f>0+O9+O12+O15+O18+O21+O24+O27+O30+O33+O36</f>
      </c>
    </row>
    <row r="9" spans="1:16" ht="12.75">
      <c r="A9" s="19" t="s">
        <v>35</v>
      </c>
      <c s="23" t="s">
        <v>19</v>
      </c>
      <c s="23" t="s">
        <v>36</v>
      </c>
      <c s="19" t="s">
        <v>37</v>
      </c>
      <c s="24" t="s">
        <v>38</v>
      </c>
      <c s="25" t="s">
        <v>39</v>
      </c>
      <c s="26">
        <v>681.611</v>
      </c>
      <c s="27">
        <v>0</v>
      </c>
      <c s="27">
        <f>ROUND(ROUND(H9,2)*ROUND(G9,3),2)</f>
      </c>
      <c r="O9">
        <f>(I9*21)/100</f>
      </c>
      <c t="s">
        <v>13</v>
      </c>
    </row>
    <row r="10" spans="1:5" ht="12.75">
      <c r="A10" s="28" t="s">
        <v>40</v>
      </c>
      <c r="E10" s="29" t="s">
        <v>41</v>
      </c>
    </row>
    <row r="11" spans="1:5" ht="51">
      <c r="A11" s="32" t="s">
        <v>42</v>
      </c>
      <c r="E11" s="31" t="s">
        <v>43</v>
      </c>
    </row>
    <row r="12" spans="1:16" ht="12.75">
      <c r="A12" s="19" t="s">
        <v>35</v>
      </c>
      <c s="23" t="s">
        <v>13</v>
      </c>
      <c s="23" t="s">
        <v>44</v>
      </c>
      <c s="19" t="s">
        <v>37</v>
      </c>
      <c s="24" t="s">
        <v>45</v>
      </c>
      <c s="25" t="s">
        <v>39</v>
      </c>
      <c s="26">
        <v>18</v>
      </c>
      <c s="27">
        <v>0</v>
      </c>
      <c s="27">
        <f>ROUND(ROUND(H12,2)*ROUND(G12,3),2)</f>
      </c>
      <c r="O12">
        <f>(I12*21)/100</f>
      </c>
      <c t="s">
        <v>13</v>
      </c>
    </row>
    <row r="13" spans="1:5" ht="12.75">
      <c r="A13" s="28" t="s">
        <v>40</v>
      </c>
      <c r="E13" s="29" t="s">
        <v>46</v>
      </c>
    </row>
    <row r="14" spans="1:5" ht="38.25">
      <c r="A14" s="32" t="s">
        <v>42</v>
      </c>
      <c r="E14" s="31" t="s">
        <v>47</v>
      </c>
    </row>
    <row r="15" spans="1:16" ht="12.75">
      <c r="A15" s="19" t="s">
        <v>35</v>
      </c>
      <c s="23" t="s">
        <v>12</v>
      </c>
      <c s="23" t="s">
        <v>48</v>
      </c>
      <c s="19" t="s">
        <v>37</v>
      </c>
      <c s="24" t="s">
        <v>49</v>
      </c>
      <c s="25" t="s">
        <v>50</v>
      </c>
      <c s="26">
        <v>1</v>
      </c>
      <c s="27">
        <v>0</v>
      </c>
      <c s="27">
        <f>ROUND(ROUND(H15,2)*ROUND(G15,3),2)</f>
      </c>
      <c r="O15">
        <f>(I15*21)/100</f>
      </c>
      <c t="s">
        <v>13</v>
      </c>
    </row>
    <row r="16" spans="1:5" ht="102">
      <c r="A16" s="28" t="s">
        <v>40</v>
      </c>
      <c r="E16" s="29" t="s">
        <v>51</v>
      </c>
    </row>
    <row r="17" spans="1:5" ht="12.75">
      <c r="A17" s="32" t="s">
        <v>42</v>
      </c>
      <c r="E17" s="31" t="s">
        <v>37</v>
      </c>
    </row>
    <row r="18" spans="1:16" ht="12.75">
      <c r="A18" s="19" t="s">
        <v>35</v>
      </c>
      <c s="23" t="s">
        <v>23</v>
      </c>
      <c s="23" t="s">
        <v>52</v>
      </c>
      <c s="19" t="s">
        <v>37</v>
      </c>
      <c s="24" t="s">
        <v>53</v>
      </c>
      <c s="25" t="s">
        <v>54</v>
      </c>
      <c s="26">
        <v>1</v>
      </c>
      <c s="27">
        <v>0</v>
      </c>
      <c s="27">
        <f>ROUND(ROUND(H18,2)*ROUND(G18,3),2)</f>
      </c>
      <c r="O18">
        <f>(I18*21)/100</f>
      </c>
      <c t="s">
        <v>13</v>
      </c>
    </row>
    <row r="19" spans="1:5" ht="12.75">
      <c r="A19" s="28" t="s">
        <v>40</v>
      </c>
      <c r="E19" s="29" t="s">
        <v>55</v>
      </c>
    </row>
    <row r="20" spans="1:5" ht="12.75">
      <c r="A20" s="32" t="s">
        <v>42</v>
      </c>
      <c r="E20" s="31" t="s">
        <v>37</v>
      </c>
    </row>
    <row r="21" spans="1:16" ht="12.75">
      <c r="A21" s="19" t="s">
        <v>35</v>
      </c>
      <c s="23" t="s">
        <v>25</v>
      </c>
      <c s="23" t="s">
        <v>56</v>
      </c>
      <c s="19" t="s">
        <v>37</v>
      </c>
      <c s="24" t="s">
        <v>57</v>
      </c>
      <c s="25" t="s">
        <v>50</v>
      </c>
      <c s="26">
        <v>1</v>
      </c>
      <c s="27">
        <v>0</v>
      </c>
      <c s="27">
        <f>ROUND(ROUND(H21,2)*ROUND(G21,3),2)</f>
      </c>
      <c r="O21">
        <f>(I21*21)/100</f>
      </c>
      <c t="s">
        <v>13</v>
      </c>
    </row>
    <row r="22" spans="1:5" ht="12.75">
      <c r="A22" s="28" t="s">
        <v>40</v>
      </c>
      <c r="E22" s="29" t="s">
        <v>58</v>
      </c>
    </row>
    <row r="23" spans="1:5" ht="12.75">
      <c r="A23" s="32" t="s">
        <v>42</v>
      </c>
      <c r="E23" s="31" t="s">
        <v>37</v>
      </c>
    </row>
    <row r="24" spans="1:16" ht="12.75">
      <c r="A24" s="19" t="s">
        <v>35</v>
      </c>
      <c s="23" t="s">
        <v>27</v>
      </c>
      <c s="23" t="s">
        <v>59</v>
      </c>
      <c s="19" t="s">
        <v>37</v>
      </c>
      <c s="24" t="s">
        <v>60</v>
      </c>
      <c s="25" t="s">
        <v>50</v>
      </c>
      <c s="26">
        <v>1</v>
      </c>
      <c s="27">
        <v>0</v>
      </c>
      <c s="27">
        <f>ROUND(ROUND(H24,2)*ROUND(G24,3),2)</f>
      </c>
      <c r="O24">
        <f>(I24*21)/100</f>
      </c>
      <c t="s">
        <v>13</v>
      </c>
    </row>
    <row r="25" spans="1:5" ht="12.75">
      <c r="A25" s="28" t="s">
        <v>40</v>
      </c>
      <c r="E25" s="29" t="s">
        <v>37</v>
      </c>
    </row>
    <row r="26" spans="1:5" ht="12.75">
      <c r="A26" s="32" t="s">
        <v>42</v>
      </c>
      <c r="E26" s="31" t="s">
        <v>37</v>
      </c>
    </row>
    <row r="27" spans="1:16" ht="12.75">
      <c r="A27" s="19" t="s">
        <v>35</v>
      </c>
      <c s="23" t="s">
        <v>61</v>
      </c>
      <c s="23" t="s">
        <v>62</v>
      </c>
      <c s="19" t="s">
        <v>37</v>
      </c>
      <c s="24" t="s">
        <v>63</v>
      </c>
      <c s="25" t="s">
        <v>50</v>
      </c>
      <c s="26">
        <v>1</v>
      </c>
      <c s="27">
        <v>0</v>
      </c>
      <c s="27">
        <f>ROUND(ROUND(H27,2)*ROUND(G27,3),2)</f>
      </c>
      <c r="O27">
        <f>(I27*21)/100</f>
      </c>
      <c t="s">
        <v>13</v>
      </c>
    </row>
    <row r="28" spans="1:5" ht="12.75">
      <c r="A28" s="28" t="s">
        <v>40</v>
      </c>
      <c r="E28" s="29" t="s">
        <v>37</v>
      </c>
    </row>
    <row r="29" spans="1:5" ht="12.75">
      <c r="A29" s="32" t="s">
        <v>42</v>
      </c>
      <c r="E29" s="31" t="s">
        <v>37</v>
      </c>
    </row>
    <row r="30" spans="1:16" ht="12.75">
      <c r="A30" s="19" t="s">
        <v>35</v>
      </c>
      <c s="23" t="s">
        <v>64</v>
      </c>
      <c s="23" t="s">
        <v>65</v>
      </c>
      <c s="19" t="s">
        <v>37</v>
      </c>
      <c s="24" t="s">
        <v>66</v>
      </c>
      <c s="25" t="s">
        <v>50</v>
      </c>
      <c s="26">
        <v>1</v>
      </c>
      <c s="27">
        <v>0</v>
      </c>
      <c s="27">
        <f>ROUND(ROUND(H30,2)*ROUND(G30,3),2)</f>
      </c>
      <c r="O30">
        <f>(I30*21)/100</f>
      </c>
      <c t="s">
        <v>13</v>
      </c>
    </row>
    <row r="31" spans="1:5" ht="12.75">
      <c r="A31" s="28" t="s">
        <v>40</v>
      </c>
      <c r="E31" s="29" t="s">
        <v>67</v>
      </c>
    </row>
    <row r="32" spans="1:5" ht="12.75">
      <c r="A32" s="32" t="s">
        <v>42</v>
      </c>
      <c r="E32" s="31" t="s">
        <v>37</v>
      </c>
    </row>
    <row r="33" spans="1:16" ht="12.75">
      <c r="A33" s="19" t="s">
        <v>35</v>
      </c>
      <c s="23" t="s">
        <v>30</v>
      </c>
      <c s="23" t="s">
        <v>68</v>
      </c>
      <c s="19" t="s">
        <v>69</v>
      </c>
      <c s="24" t="s">
        <v>70</v>
      </c>
      <c s="25" t="s">
        <v>50</v>
      </c>
      <c s="26">
        <v>1</v>
      </c>
      <c s="27">
        <v>0</v>
      </c>
      <c s="27">
        <f>ROUND(ROUND(H33,2)*ROUND(G33,3),2)</f>
      </c>
      <c r="O33">
        <f>(I33*21)/100</f>
      </c>
      <c t="s">
        <v>13</v>
      </c>
    </row>
    <row r="34" spans="1:5" ht="51">
      <c r="A34" s="28" t="s">
        <v>40</v>
      </c>
      <c r="E34" s="29" t="s">
        <v>71</v>
      </c>
    </row>
    <row r="35" spans="1:5" ht="12.75">
      <c r="A35" s="32" t="s">
        <v>42</v>
      </c>
      <c r="E35" s="31" t="s">
        <v>37</v>
      </c>
    </row>
    <row r="36" spans="1:16" ht="12.75">
      <c r="A36" s="19" t="s">
        <v>35</v>
      </c>
      <c s="23" t="s">
        <v>32</v>
      </c>
      <c s="23" t="s">
        <v>72</v>
      </c>
      <c s="19" t="s">
        <v>37</v>
      </c>
      <c s="24" t="s">
        <v>73</v>
      </c>
      <c s="25" t="s">
        <v>54</v>
      </c>
      <c s="26">
        <v>10</v>
      </c>
      <c s="27">
        <v>0</v>
      </c>
      <c s="27">
        <f>ROUND(ROUND(H36,2)*ROUND(G36,3),2)</f>
      </c>
      <c r="O36">
        <f>(I36*21)/100</f>
      </c>
      <c t="s">
        <v>13</v>
      </c>
    </row>
    <row r="37" spans="1:5" ht="25.5">
      <c r="A37" s="28" t="s">
        <v>40</v>
      </c>
      <c r="E37" s="29" t="s">
        <v>74</v>
      </c>
    </row>
    <row r="38" spans="1:5" ht="12.75">
      <c r="A38" s="30" t="s">
        <v>42</v>
      </c>
      <c r="E38" s="31" t="s">
        <v>37</v>
      </c>
    </row>
    <row r="39" spans="1:18" ht="12.75" customHeight="1">
      <c r="A39" s="5" t="s">
        <v>33</v>
      </c>
      <c s="5"/>
      <c s="35" t="s">
        <v>19</v>
      </c>
      <c s="5"/>
      <c s="21" t="s">
        <v>75</v>
      </c>
      <c s="5"/>
      <c s="5"/>
      <c s="5"/>
      <c s="36">
        <f>0+Q39</f>
      </c>
      <c r="O39">
        <f>0+R39</f>
      </c>
      <c r="Q39">
        <f>0+I40+I43+I46+I49+I52+I55+I58+I61+I64</f>
      </c>
      <c>
        <f>0+O40+O43+O46+O49+O52+O55+O58+O61+O64</f>
      </c>
    </row>
    <row r="40" spans="1:16" ht="12.75">
      <c r="A40" s="19" t="s">
        <v>35</v>
      </c>
      <c s="23" t="s">
        <v>76</v>
      </c>
      <c s="23" t="s">
        <v>77</v>
      </c>
      <c s="19" t="s">
        <v>37</v>
      </c>
      <c s="24" t="s">
        <v>78</v>
      </c>
      <c s="25" t="s">
        <v>79</v>
      </c>
      <c s="26">
        <v>0.8</v>
      </c>
      <c s="27">
        <v>0</v>
      </c>
      <c s="27">
        <f>ROUND(ROUND(H40,2)*ROUND(G40,3),2)</f>
      </c>
      <c r="O40">
        <f>(I40*21)/100</f>
      </c>
      <c t="s">
        <v>13</v>
      </c>
    </row>
    <row r="41" spans="1:5" ht="12.75">
      <c r="A41" s="28" t="s">
        <v>40</v>
      </c>
      <c r="E41" s="29" t="s">
        <v>80</v>
      </c>
    </row>
    <row r="42" spans="1:5" ht="25.5">
      <c r="A42" s="32" t="s">
        <v>42</v>
      </c>
      <c r="E42" s="31" t="s">
        <v>81</v>
      </c>
    </row>
    <row r="43" spans="1:16" ht="12.75">
      <c r="A43" s="19" t="s">
        <v>35</v>
      </c>
      <c s="23" t="s">
        <v>82</v>
      </c>
      <c s="23" t="s">
        <v>83</v>
      </c>
      <c s="19" t="s">
        <v>37</v>
      </c>
      <c s="24" t="s">
        <v>84</v>
      </c>
      <c s="25" t="s">
        <v>79</v>
      </c>
      <c s="26">
        <v>308.2</v>
      </c>
      <c s="27">
        <v>0</v>
      </c>
      <c s="27">
        <f>ROUND(ROUND(H43,2)*ROUND(G43,3),2)</f>
      </c>
      <c r="O43">
        <f>(I43*21)/100</f>
      </c>
      <c t="s">
        <v>13</v>
      </c>
    </row>
    <row r="44" spans="1:5" ht="12.75">
      <c r="A44" s="28" t="s">
        <v>40</v>
      </c>
      <c r="E44" s="29" t="s">
        <v>85</v>
      </c>
    </row>
    <row r="45" spans="1:5" ht="25.5">
      <c r="A45" s="32" t="s">
        <v>42</v>
      </c>
      <c r="E45" s="31" t="s">
        <v>86</v>
      </c>
    </row>
    <row r="46" spans="1:16" ht="12.75">
      <c r="A46" s="19" t="s">
        <v>35</v>
      </c>
      <c s="23" t="s">
        <v>87</v>
      </c>
      <c s="23" t="s">
        <v>88</v>
      </c>
      <c s="19" t="s">
        <v>37</v>
      </c>
      <c s="24" t="s">
        <v>89</v>
      </c>
      <c s="25" t="s">
        <v>79</v>
      </c>
      <c s="26">
        <v>10</v>
      </c>
      <c s="27">
        <v>0</v>
      </c>
      <c s="27">
        <f>ROUND(ROUND(H46,2)*ROUND(G46,3),2)</f>
      </c>
      <c r="O46">
        <f>(I46*21)/100</f>
      </c>
      <c t="s">
        <v>13</v>
      </c>
    </row>
    <row r="47" spans="1:5" ht="12.75">
      <c r="A47" s="28" t="s">
        <v>40</v>
      </c>
      <c r="E47" s="29" t="s">
        <v>90</v>
      </c>
    </row>
    <row r="48" spans="1:5" ht="38.25">
      <c r="A48" s="32" t="s">
        <v>42</v>
      </c>
      <c r="E48" s="31" t="s">
        <v>91</v>
      </c>
    </row>
    <row r="49" spans="1:16" ht="12.75">
      <c r="A49" s="19" t="s">
        <v>35</v>
      </c>
      <c s="23" t="s">
        <v>92</v>
      </c>
      <c s="23" t="s">
        <v>93</v>
      </c>
      <c s="19" t="s">
        <v>37</v>
      </c>
      <c s="24" t="s">
        <v>94</v>
      </c>
      <c s="25" t="s">
        <v>79</v>
      </c>
      <c s="26">
        <v>410.4</v>
      </c>
      <c s="27">
        <v>0</v>
      </c>
      <c s="27">
        <f>ROUND(ROUND(H49,2)*ROUND(G49,3),2)</f>
      </c>
      <c r="O49">
        <f>(I49*21)/100</f>
      </c>
      <c t="s">
        <v>13</v>
      </c>
    </row>
    <row r="50" spans="1:5" ht="25.5">
      <c r="A50" s="28" t="s">
        <v>40</v>
      </c>
      <c r="E50" s="29" t="s">
        <v>95</v>
      </c>
    </row>
    <row r="51" spans="1:5" ht="38.25">
      <c r="A51" s="32" t="s">
        <v>42</v>
      </c>
      <c r="E51" s="31" t="s">
        <v>96</v>
      </c>
    </row>
    <row r="52" spans="1:16" ht="12.75">
      <c r="A52" s="19" t="s">
        <v>35</v>
      </c>
      <c s="23" t="s">
        <v>97</v>
      </c>
      <c s="23" t="s">
        <v>98</v>
      </c>
      <c s="19" t="s">
        <v>37</v>
      </c>
      <c s="24" t="s">
        <v>99</v>
      </c>
      <c s="25" t="s">
        <v>100</v>
      </c>
      <c s="26">
        <v>5.2</v>
      </c>
      <c s="27">
        <v>0</v>
      </c>
      <c s="27">
        <f>ROUND(ROUND(H52,2)*ROUND(G52,3),2)</f>
      </c>
      <c r="O52">
        <f>(I52*21)/100</f>
      </c>
      <c t="s">
        <v>13</v>
      </c>
    </row>
    <row r="53" spans="1:5" ht="12.75">
      <c r="A53" s="28" t="s">
        <v>40</v>
      </c>
      <c r="E53" s="29" t="s">
        <v>101</v>
      </c>
    </row>
    <row r="54" spans="1:5" ht="25.5">
      <c r="A54" s="32" t="s">
        <v>42</v>
      </c>
      <c r="E54" s="31" t="s">
        <v>102</v>
      </c>
    </row>
    <row r="55" spans="1:16" ht="12.75">
      <c r="A55" s="19" t="s">
        <v>35</v>
      </c>
      <c s="23" t="s">
        <v>103</v>
      </c>
      <c s="23" t="s">
        <v>104</v>
      </c>
      <c s="19" t="s">
        <v>37</v>
      </c>
      <c s="24" t="s">
        <v>105</v>
      </c>
      <c s="25" t="s">
        <v>79</v>
      </c>
      <c s="26">
        <v>344.428</v>
      </c>
      <c s="27">
        <v>0</v>
      </c>
      <c s="27">
        <f>ROUND(ROUND(H55,2)*ROUND(G55,3),2)</f>
      </c>
      <c r="O55">
        <f>(I55*21)/100</f>
      </c>
      <c t="s">
        <v>13</v>
      </c>
    </row>
    <row r="56" spans="1:5" ht="12.75">
      <c r="A56" s="28" t="s">
        <v>40</v>
      </c>
      <c r="E56" s="29" t="s">
        <v>37</v>
      </c>
    </row>
    <row r="57" spans="1:5" ht="51">
      <c r="A57" s="32" t="s">
        <v>42</v>
      </c>
      <c r="E57" s="31" t="s">
        <v>106</v>
      </c>
    </row>
    <row r="58" spans="1:16" ht="12.75">
      <c r="A58" s="19" t="s">
        <v>35</v>
      </c>
      <c s="23" t="s">
        <v>107</v>
      </c>
      <c s="23" t="s">
        <v>108</v>
      </c>
      <c s="19" t="s">
        <v>37</v>
      </c>
      <c s="24" t="s">
        <v>109</v>
      </c>
      <c s="25" t="s">
        <v>79</v>
      </c>
      <c s="26">
        <v>115</v>
      </c>
      <c s="27">
        <v>0</v>
      </c>
      <c s="27">
        <f>ROUND(ROUND(H58,2)*ROUND(G58,3),2)</f>
      </c>
      <c r="O58">
        <f>(I58*21)/100</f>
      </c>
      <c t="s">
        <v>13</v>
      </c>
    </row>
    <row r="59" spans="1:5" ht="12.75">
      <c r="A59" s="28" t="s">
        <v>40</v>
      </c>
      <c r="E59" s="29" t="s">
        <v>110</v>
      </c>
    </row>
    <row r="60" spans="1:5" ht="51">
      <c r="A60" s="32" t="s">
        <v>42</v>
      </c>
      <c r="E60" s="31" t="s">
        <v>111</v>
      </c>
    </row>
    <row r="61" spans="1:16" ht="12.75">
      <c r="A61" s="19" t="s">
        <v>35</v>
      </c>
      <c s="23" t="s">
        <v>112</v>
      </c>
      <c s="23" t="s">
        <v>113</v>
      </c>
      <c s="19" t="s">
        <v>37</v>
      </c>
      <c s="24" t="s">
        <v>114</v>
      </c>
      <c s="25" t="s">
        <v>79</v>
      </c>
      <c s="26">
        <v>10</v>
      </c>
      <c s="27">
        <v>0</v>
      </c>
      <c s="27">
        <f>ROUND(ROUND(H61,2)*ROUND(G61,3),2)</f>
      </c>
      <c r="O61">
        <f>(I61*21)/100</f>
      </c>
      <c t="s">
        <v>13</v>
      </c>
    </row>
    <row r="62" spans="1:5" ht="12.75">
      <c r="A62" s="28" t="s">
        <v>40</v>
      </c>
      <c r="E62" s="29" t="s">
        <v>37</v>
      </c>
    </row>
    <row r="63" spans="1:5" ht="25.5">
      <c r="A63" s="32" t="s">
        <v>42</v>
      </c>
      <c r="E63" s="31" t="s">
        <v>115</v>
      </c>
    </row>
    <row r="64" spans="1:16" ht="12.75">
      <c r="A64" s="19" t="s">
        <v>35</v>
      </c>
      <c s="23" t="s">
        <v>116</v>
      </c>
      <c s="23" t="s">
        <v>117</v>
      </c>
      <c s="19" t="s">
        <v>37</v>
      </c>
      <c s="24" t="s">
        <v>118</v>
      </c>
      <c s="25" t="s">
        <v>119</v>
      </c>
      <c s="26">
        <v>50</v>
      </c>
      <c s="27">
        <v>0</v>
      </c>
      <c s="27">
        <f>ROUND(ROUND(H64,2)*ROUND(G64,3),2)</f>
      </c>
      <c r="O64">
        <f>(I64*21)/100</f>
      </c>
      <c t="s">
        <v>13</v>
      </c>
    </row>
    <row r="65" spans="1:5" ht="12.75">
      <c r="A65" s="28" t="s">
        <v>40</v>
      </c>
      <c r="E65" s="29" t="s">
        <v>37</v>
      </c>
    </row>
    <row r="66" spans="1:5" ht="25.5">
      <c r="A66" s="30" t="s">
        <v>42</v>
      </c>
      <c r="E66" s="31" t="s">
        <v>120</v>
      </c>
    </row>
    <row r="67" spans="1:18" ht="12.75" customHeight="1">
      <c r="A67" s="5" t="s">
        <v>33</v>
      </c>
      <c s="5"/>
      <c s="35" t="s">
        <v>13</v>
      </c>
      <c s="5"/>
      <c s="21" t="s">
        <v>121</v>
      </c>
      <c s="5"/>
      <c s="5"/>
      <c s="5"/>
      <c s="36">
        <f>0+Q67</f>
      </c>
      <c r="O67">
        <f>0+R67</f>
      </c>
      <c r="Q67">
        <f>0+I68+I71+I74+I77+I80+I83+I86+I89+I92</f>
      </c>
      <c>
        <f>0+O68+O71+O74+O77+O80+O83+O86+O89+O92</f>
      </c>
    </row>
    <row r="68" spans="1:16" ht="12.75">
      <c r="A68" s="19" t="s">
        <v>35</v>
      </c>
      <c s="23" t="s">
        <v>122</v>
      </c>
      <c s="23" t="s">
        <v>123</v>
      </c>
      <c s="19" t="s">
        <v>37</v>
      </c>
      <c s="24" t="s">
        <v>124</v>
      </c>
      <c s="25" t="s">
        <v>119</v>
      </c>
      <c s="26">
        <v>255.3</v>
      </c>
      <c s="27">
        <v>0</v>
      </c>
      <c s="27">
        <f>ROUND(ROUND(H68,2)*ROUND(G68,3),2)</f>
      </c>
      <c r="O68">
        <f>(I68*21)/100</f>
      </c>
      <c t="s">
        <v>13</v>
      </c>
    </row>
    <row r="69" spans="1:5" ht="12.75">
      <c r="A69" s="28" t="s">
        <v>40</v>
      </c>
      <c r="E69" s="29" t="s">
        <v>125</v>
      </c>
    </row>
    <row r="70" spans="1:5" ht="25.5">
      <c r="A70" s="32" t="s">
        <v>42</v>
      </c>
      <c r="E70" s="31" t="s">
        <v>126</v>
      </c>
    </row>
    <row r="71" spans="1:16" ht="12.75">
      <c r="A71" s="19" t="s">
        <v>35</v>
      </c>
      <c s="23" t="s">
        <v>127</v>
      </c>
      <c s="23" t="s">
        <v>128</v>
      </c>
      <c s="19" t="s">
        <v>37</v>
      </c>
      <c s="24" t="s">
        <v>129</v>
      </c>
      <c s="25" t="s">
        <v>39</v>
      </c>
      <c s="26">
        <v>15.824</v>
      </c>
      <c s="27">
        <v>0</v>
      </c>
      <c s="27">
        <f>ROUND(ROUND(H71,2)*ROUND(G71,3),2)</f>
      </c>
      <c r="O71">
        <f>(I71*21)/100</f>
      </c>
      <c t="s">
        <v>13</v>
      </c>
    </row>
    <row r="72" spans="1:5" ht="51">
      <c r="A72" s="28" t="s">
        <v>40</v>
      </c>
      <c r="E72" s="29" t="s">
        <v>130</v>
      </c>
    </row>
    <row r="73" spans="1:5" ht="63.75">
      <c r="A73" s="32" t="s">
        <v>42</v>
      </c>
      <c r="E73" s="31" t="s">
        <v>131</v>
      </c>
    </row>
    <row r="74" spans="1:16" ht="12.75">
      <c r="A74" s="19" t="s">
        <v>35</v>
      </c>
      <c s="23" t="s">
        <v>132</v>
      </c>
      <c s="23" t="s">
        <v>133</v>
      </c>
      <c s="19" t="s">
        <v>37</v>
      </c>
      <c s="24" t="s">
        <v>134</v>
      </c>
      <c s="25" t="s">
        <v>119</v>
      </c>
      <c s="26">
        <v>154</v>
      </c>
      <c s="27">
        <v>0</v>
      </c>
      <c s="27">
        <f>ROUND(ROUND(H74,2)*ROUND(G74,3),2)</f>
      </c>
      <c r="O74">
        <f>(I74*21)/100</f>
      </c>
      <c t="s">
        <v>13</v>
      </c>
    </row>
    <row r="75" spans="1:5" ht="12.75">
      <c r="A75" s="28" t="s">
        <v>40</v>
      </c>
      <c r="E75" s="29" t="s">
        <v>135</v>
      </c>
    </row>
    <row r="76" spans="1:5" ht="25.5">
      <c r="A76" s="32" t="s">
        <v>42</v>
      </c>
      <c r="E76" s="31" t="s">
        <v>136</v>
      </c>
    </row>
    <row r="77" spans="1:16" ht="25.5">
      <c r="A77" s="19" t="s">
        <v>35</v>
      </c>
      <c s="23" t="s">
        <v>137</v>
      </c>
      <c s="23" t="s">
        <v>138</v>
      </c>
      <c s="19" t="s">
        <v>37</v>
      </c>
      <c s="24" t="s">
        <v>139</v>
      </c>
      <c s="25" t="s">
        <v>100</v>
      </c>
      <c s="26">
        <v>199</v>
      </c>
      <c s="27">
        <v>0</v>
      </c>
      <c s="27">
        <f>ROUND(ROUND(H77,2)*ROUND(G77,3),2)</f>
      </c>
      <c r="O77">
        <f>(I77*21)/100</f>
      </c>
      <c t="s">
        <v>13</v>
      </c>
    </row>
    <row r="78" spans="1:5" ht="12.75">
      <c r="A78" s="28" t="s">
        <v>40</v>
      </c>
      <c r="E78" s="29" t="s">
        <v>140</v>
      </c>
    </row>
    <row r="79" spans="1:5" ht="12.75">
      <c r="A79" s="32" t="s">
        <v>42</v>
      </c>
      <c r="E79" s="31" t="s">
        <v>141</v>
      </c>
    </row>
    <row r="80" spans="1:16" ht="12.75">
      <c r="A80" s="19" t="s">
        <v>35</v>
      </c>
      <c s="23" t="s">
        <v>142</v>
      </c>
      <c s="23" t="s">
        <v>143</v>
      </c>
      <c s="19" t="s">
        <v>37</v>
      </c>
      <c s="24" t="s">
        <v>144</v>
      </c>
      <c s="25" t="s">
        <v>100</v>
      </c>
      <c s="26">
        <v>299.9</v>
      </c>
      <c s="27">
        <v>0</v>
      </c>
      <c s="27">
        <f>ROUND(ROUND(H80,2)*ROUND(G80,3),2)</f>
      </c>
      <c r="O80">
        <f>(I80*21)/100</f>
      </c>
      <c t="s">
        <v>13</v>
      </c>
    </row>
    <row r="81" spans="1:5" ht="12.75">
      <c r="A81" s="28" t="s">
        <v>40</v>
      </c>
      <c r="E81" s="29" t="s">
        <v>145</v>
      </c>
    </row>
    <row r="82" spans="1:5" ht="12.75">
      <c r="A82" s="32" t="s">
        <v>42</v>
      </c>
      <c r="E82" s="31" t="s">
        <v>146</v>
      </c>
    </row>
    <row r="83" spans="1:16" ht="12.75">
      <c r="A83" s="19" t="s">
        <v>35</v>
      </c>
      <c s="23" t="s">
        <v>147</v>
      </c>
      <c s="23" t="s">
        <v>148</v>
      </c>
      <c s="19" t="s">
        <v>37</v>
      </c>
      <c s="24" t="s">
        <v>149</v>
      </c>
      <c s="25" t="s">
        <v>79</v>
      </c>
      <c s="26">
        <v>44.62</v>
      </c>
      <c s="27">
        <v>0</v>
      </c>
      <c s="27">
        <f>ROUND(ROUND(H83,2)*ROUND(G83,3),2)</f>
      </c>
      <c r="O83">
        <f>(I83*21)/100</f>
      </c>
      <c t="s">
        <v>13</v>
      </c>
    </row>
    <row r="84" spans="1:5" ht="38.25">
      <c r="A84" s="28" t="s">
        <v>40</v>
      </c>
      <c r="E84" s="29" t="s">
        <v>150</v>
      </c>
    </row>
    <row r="85" spans="1:5" ht="25.5">
      <c r="A85" s="32" t="s">
        <v>42</v>
      </c>
      <c r="E85" s="31" t="s">
        <v>151</v>
      </c>
    </row>
    <row r="86" spans="1:16" ht="12.75">
      <c r="A86" s="19" t="s">
        <v>35</v>
      </c>
      <c s="23" t="s">
        <v>152</v>
      </c>
      <c s="23" t="s">
        <v>153</v>
      </c>
      <c s="19" t="s">
        <v>37</v>
      </c>
      <c s="24" t="s">
        <v>154</v>
      </c>
      <c s="25" t="s">
        <v>39</v>
      </c>
      <c s="26">
        <v>4.462</v>
      </c>
      <c s="27">
        <v>0</v>
      </c>
      <c s="27">
        <f>ROUND(ROUND(H86,2)*ROUND(G86,3),2)</f>
      </c>
      <c r="O86">
        <f>(I86*21)/100</f>
      </c>
      <c t="s">
        <v>13</v>
      </c>
    </row>
    <row r="87" spans="1:5" ht="12.75">
      <c r="A87" s="28" t="s">
        <v>40</v>
      </c>
      <c r="E87" s="29" t="s">
        <v>155</v>
      </c>
    </row>
    <row r="88" spans="1:5" ht="25.5">
      <c r="A88" s="32" t="s">
        <v>42</v>
      </c>
      <c r="E88" s="31" t="s">
        <v>156</v>
      </c>
    </row>
    <row r="89" spans="1:16" ht="12.75">
      <c r="A89" s="19" t="s">
        <v>35</v>
      </c>
      <c s="23" t="s">
        <v>157</v>
      </c>
      <c s="23" t="s">
        <v>158</v>
      </c>
      <c s="19" t="s">
        <v>37</v>
      </c>
      <c s="24" t="s">
        <v>159</v>
      </c>
      <c s="25" t="s">
        <v>54</v>
      </c>
      <c s="26">
        <v>8</v>
      </c>
      <c s="27">
        <v>0</v>
      </c>
      <c s="27">
        <f>ROUND(ROUND(H89,2)*ROUND(G89,3),2)</f>
      </c>
      <c r="O89">
        <f>(I89*21)/100</f>
      </c>
      <c t="s">
        <v>13</v>
      </c>
    </row>
    <row r="90" spans="1:5" ht="12.75">
      <c r="A90" s="28" t="s">
        <v>40</v>
      </c>
      <c r="E90" s="29" t="s">
        <v>160</v>
      </c>
    </row>
    <row r="91" spans="1:5" ht="25.5">
      <c r="A91" s="32" t="s">
        <v>42</v>
      </c>
      <c r="E91" s="31" t="s">
        <v>161</v>
      </c>
    </row>
    <row r="92" spans="1:16" ht="12.75">
      <c r="A92" s="19" t="s">
        <v>35</v>
      </c>
      <c s="23" t="s">
        <v>162</v>
      </c>
      <c s="23" t="s">
        <v>163</v>
      </c>
      <c s="19" t="s">
        <v>37</v>
      </c>
      <c s="24" t="s">
        <v>164</v>
      </c>
      <c s="25" t="s">
        <v>54</v>
      </c>
      <c s="26">
        <v>15</v>
      </c>
      <c s="27">
        <v>0</v>
      </c>
      <c s="27">
        <f>ROUND(ROUND(H92,2)*ROUND(G92,3),2)</f>
      </c>
      <c r="O92">
        <f>(I92*21)/100</f>
      </c>
      <c t="s">
        <v>13</v>
      </c>
    </row>
    <row r="93" spans="1:5" ht="12.75">
      <c r="A93" s="28" t="s">
        <v>40</v>
      </c>
      <c r="E93" s="29" t="s">
        <v>160</v>
      </c>
    </row>
    <row r="94" spans="1:5" ht="25.5">
      <c r="A94" s="30" t="s">
        <v>42</v>
      </c>
      <c r="E94" s="31" t="s">
        <v>165</v>
      </c>
    </row>
    <row r="95" spans="1:18" ht="12.75" customHeight="1">
      <c r="A95" s="5" t="s">
        <v>33</v>
      </c>
      <c s="5"/>
      <c s="35" t="s">
        <v>12</v>
      </c>
      <c s="5"/>
      <c s="21" t="s">
        <v>166</v>
      </c>
      <c s="5"/>
      <c s="5"/>
      <c s="5"/>
      <c s="36">
        <f>0+Q95</f>
      </c>
      <c r="O95">
        <f>0+R95</f>
      </c>
      <c r="Q95">
        <f>0+I96+I99</f>
      </c>
      <c>
        <f>0+O96+O99</f>
      </c>
    </row>
    <row r="96" spans="1:16" ht="12.75">
      <c r="A96" s="19" t="s">
        <v>35</v>
      </c>
      <c s="23" t="s">
        <v>167</v>
      </c>
      <c s="23" t="s">
        <v>168</v>
      </c>
      <c s="19" t="s">
        <v>37</v>
      </c>
      <c s="24" t="s">
        <v>169</v>
      </c>
      <c s="25" t="s">
        <v>79</v>
      </c>
      <c s="26">
        <v>36.72</v>
      </c>
      <c s="27">
        <v>0</v>
      </c>
      <c s="27">
        <f>ROUND(ROUND(H96,2)*ROUND(G96,3),2)</f>
      </c>
      <c r="O96">
        <f>(I96*21)/100</f>
      </c>
      <c t="s">
        <v>13</v>
      </c>
    </row>
    <row r="97" spans="1:5" ht="38.25">
      <c r="A97" s="28" t="s">
        <v>40</v>
      </c>
      <c r="E97" s="29" t="s">
        <v>170</v>
      </c>
    </row>
    <row r="98" spans="1:5" ht="25.5">
      <c r="A98" s="32" t="s">
        <v>42</v>
      </c>
      <c r="E98" s="31" t="s">
        <v>171</v>
      </c>
    </row>
    <row r="99" spans="1:16" ht="12.75">
      <c r="A99" s="19" t="s">
        <v>35</v>
      </c>
      <c s="23" t="s">
        <v>172</v>
      </c>
      <c s="23" t="s">
        <v>173</v>
      </c>
      <c s="19" t="s">
        <v>37</v>
      </c>
      <c s="24" t="s">
        <v>174</v>
      </c>
      <c s="25" t="s">
        <v>39</v>
      </c>
      <c s="26">
        <v>4.223</v>
      </c>
      <c s="27">
        <v>0</v>
      </c>
      <c s="27">
        <f>ROUND(ROUND(H99,2)*ROUND(G99,3),2)</f>
      </c>
      <c r="O99">
        <f>(I99*21)/100</f>
      </c>
      <c t="s">
        <v>13</v>
      </c>
    </row>
    <row r="100" spans="1:5" ht="12.75">
      <c r="A100" s="28" t="s">
        <v>40</v>
      </c>
      <c r="E100" s="29" t="s">
        <v>155</v>
      </c>
    </row>
    <row r="101" spans="1:5" ht="25.5">
      <c r="A101" s="30" t="s">
        <v>42</v>
      </c>
      <c r="E101" s="31" t="s">
        <v>175</v>
      </c>
    </row>
    <row r="102" spans="1:18" ht="12.75" customHeight="1">
      <c r="A102" s="5" t="s">
        <v>33</v>
      </c>
      <c s="5"/>
      <c s="35" t="s">
        <v>23</v>
      </c>
      <c s="5"/>
      <c s="21" t="s">
        <v>176</v>
      </c>
      <c s="5"/>
      <c s="5"/>
      <c s="5"/>
      <c s="36">
        <f>0+Q102</f>
      </c>
      <c r="O102">
        <f>0+R102</f>
      </c>
      <c r="Q102">
        <f>0+I103+I106</f>
      </c>
      <c>
        <f>0+O103+O106</f>
      </c>
    </row>
    <row r="103" spans="1:16" ht="12.75">
      <c r="A103" s="19" t="s">
        <v>35</v>
      </c>
      <c s="23" t="s">
        <v>177</v>
      </c>
      <c s="23" t="s">
        <v>178</v>
      </c>
      <c s="19" t="s">
        <v>37</v>
      </c>
      <c s="24" t="s">
        <v>179</v>
      </c>
      <c s="25" t="s">
        <v>79</v>
      </c>
      <c s="26">
        <v>14.49</v>
      </c>
      <c s="27">
        <v>0</v>
      </c>
      <c s="27">
        <f>ROUND(ROUND(H103,2)*ROUND(G103,3),2)</f>
      </c>
      <c r="O103">
        <f>(I103*21)/100</f>
      </c>
      <c t="s">
        <v>13</v>
      </c>
    </row>
    <row r="104" spans="1:5" ht="12.75">
      <c r="A104" s="28" t="s">
        <v>40</v>
      </c>
      <c r="E104" s="29" t="s">
        <v>180</v>
      </c>
    </row>
    <row r="105" spans="1:5" ht="25.5">
      <c r="A105" s="32" t="s">
        <v>42</v>
      </c>
      <c r="E105" s="31" t="s">
        <v>181</v>
      </c>
    </row>
    <row r="106" spans="1:16" ht="12.75">
      <c r="A106" s="19" t="s">
        <v>35</v>
      </c>
      <c s="23" t="s">
        <v>182</v>
      </c>
      <c s="23" t="s">
        <v>183</v>
      </c>
      <c s="19" t="s">
        <v>37</v>
      </c>
      <c s="24" t="s">
        <v>184</v>
      </c>
      <c s="25" t="s">
        <v>79</v>
      </c>
      <c s="26">
        <v>31.28</v>
      </c>
      <c s="27">
        <v>0</v>
      </c>
      <c s="27">
        <f>ROUND(ROUND(H106,2)*ROUND(G106,3),2)</f>
      </c>
      <c r="O106">
        <f>(I106*21)/100</f>
      </c>
      <c t="s">
        <v>13</v>
      </c>
    </row>
    <row r="107" spans="1:5" ht="12.75">
      <c r="A107" s="28" t="s">
        <v>40</v>
      </c>
      <c r="E107" s="29" t="s">
        <v>185</v>
      </c>
    </row>
    <row r="108" spans="1:5" ht="25.5">
      <c r="A108" s="30" t="s">
        <v>42</v>
      </c>
      <c r="E108" s="31" t="s">
        <v>186</v>
      </c>
    </row>
    <row r="109" spans="1:18" ht="12.75" customHeight="1">
      <c r="A109" s="5" t="s">
        <v>33</v>
      </c>
      <c s="5"/>
      <c s="35" t="s">
        <v>25</v>
      </c>
      <c s="5"/>
      <c s="21" t="s">
        <v>187</v>
      </c>
      <c s="5"/>
      <c s="5"/>
      <c s="5"/>
      <c s="36">
        <f>0+Q109</f>
      </c>
      <c r="O109">
        <f>0+R109</f>
      </c>
      <c r="Q109">
        <f>0+I110+I113</f>
      </c>
      <c>
        <f>0+O110+O113</f>
      </c>
    </row>
    <row r="110" spans="1:16" ht="12.75">
      <c r="A110" s="19" t="s">
        <v>35</v>
      </c>
      <c s="23" t="s">
        <v>188</v>
      </c>
      <c s="23" t="s">
        <v>189</v>
      </c>
      <c s="19" t="s">
        <v>37</v>
      </c>
      <c s="24" t="s">
        <v>190</v>
      </c>
      <c s="25" t="s">
        <v>119</v>
      </c>
      <c s="26">
        <v>8</v>
      </c>
      <c s="27">
        <v>0</v>
      </c>
      <c s="27">
        <f>ROUND(ROUND(H110,2)*ROUND(G110,3),2)</f>
      </c>
      <c r="O110">
        <f>(I110*21)/100</f>
      </c>
      <c t="s">
        <v>13</v>
      </c>
    </row>
    <row r="111" spans="1:5" ht="12.75">
      <c r="A111" s="28" t="s">
        <v>40</v>
      </c>
      <c r="E111" s="29" t="s">
        <v>191</v>
      </c>
    </row>
    <row r="112" spans="1:5" ht="25.5">
      <c r="A112" s="32" t="s">
        <v>42</v>
      </c>
      <c r="E112" s="31" t="s">
        <v>192</v>
      </c>
    </row>
    <row r="113" spans="1:16" ht="12.75">
      <c r="A113" s="19" t="s">
        <v>35</v>
      </c>
      <c s="23" t="s">
        <v>193</v>
      </c>
      <c s="23" t="s">
        <v>194</v>
      </c>
      <c s="19" t="s">
        <v>37</v>
      </c>
      <c s="24" t="s">
        <v>195</v>
      </c>
      <c s="25" t="s">
        <v>119</v>
      </c>
      <c s="26">
        <v>8</v>
      </c>
      <c s="27">
        <v>0</v>
      </c>
      <c s="27">
        <f>ROUND(ROUND(H113,2)*ROUND(G113,3),2)</f>
      </c>
      <c r="O113">
        <f>(I113*21)/100</f>
      </c>
      <c t="s">
        <v>13</v>
      </c>
    </row>
    <row r="114" spans="1:5" ht="12.75">
      <c r="A114" s="28" t="s">
        <v>40</v>
      </c>
      <c r="E114" s="29" t="s">
        <v>196</v>
      </c>
    </row>
    <row r="115" spans="1:5" ht="25.5">
      <c r="A115" s="30" t="s">
        <v>42</v>
      </c>
      <c r="E115" s="31" t="s">
        <v>197</v>
      </c>
    </row>
    <row r="116" spans="1:18" ht="12.75" customHeight="1">
      <c r="A116" s="5" t="s">
        <v>33</v>
      </c>
      <c s="5"/>
      <c s="35" t="s">
        <v>27</v>
      </c>
      <c s="5"/>
      <c s="21" t="s">
        <v>198</v>
      </c>
      <c s="5"/>
      <c s="5"/>
      <c s="5"/>
      <c s="36">
        <f>0+Q116</f>
      </c>
      <c r="O116">
        <f>0+R116</f>
      </c>
      <c r="Q116">
        <f>0+I117</f>
      </c>
      <c>
        <f>0+O117</f>
      </c>
    </row>
    <row r="117" spans="1:16" ht="12.75">
      <c r="A117" s="19" t="s">
        <v>35</v>
      </c>
      <c s="23" t="s">
        <v>199</v>
      </c>
      <c s="23" t="s">
        <v>200</v>
      </c>
      <c s="19" t="s">
        <v>37</v>
      </c>
      <c s="24" t="s">
        <v>201</v>
      </c>
      <c s="25" t="s">
        <v>119</v>
      </c>
      <c s="26">
        <v>11.4</v>
      </c>
      <c s="27">
        <v>0</v>
      </c>
      <c s="27">
        <f>ROUND(ROUND(H117,2)*ROUND(G117,3),2)</f>
      </c>
      <c r="O117">
        <f>(I117*21)/100</f>
      </c>
      <c t="s">
        <v>13</v>
      </c>
    </row>
    <row r="118" spans="1:5" ht="12.75">
      <c r="A118" s="28" t="s">
        <v>40</v>
      </c>
      <c r="E118" s="29" t="s">
        <v>202</v>
      </c>
    </row>
    <row r="119" spans="1:5" ht="25.5">
      <c r="A119" s="30" t="s">
        <v>42</v>
      </c>
      <c r="E119" s="31" t="s">
        <v>203</v>
      </c>
    </row>
    <row r="120" spans="1:18" ht="12.75" customHeight="1">
      <c r="A120" s="5" t="s">
        <v>33</v>
      </c>
      <c s="5"/>
      <c s="35" t="s">
        <v>61</v>
      </c>
      <c s="5"/>
      <c s="21" t="s">
        <v>204</v>
      </c>
      <c s="5"/>
      <c s="5"/>
      <c s="5"/>
      <c s="36">
        <f>0+Q120</f>
      </c>
      <c r="O120">
        <f>0+R120</f>
      </c>
      <c r="Q120">
        <f>0+I121+I124</f>
      </c>
      <c>
        <f>0+O121+O124</f>
      </c>
    </row>
    <row r="121" spans="1:16" ht="12.75">
      <c r="A121" s="19" t="s">
        <v>35</v>
      </c>
      <c s="23" t="s">
        <v>205</v>
      </c>
      <c s="23" t="s">
        <v>206</v>
      </c>
      <c s="19" t="s">
        <v>37</v>
      </c>
      <c s="24" t="s">
        <v>207</v>
      </c>
      <c s="25" t="s">
        <v>119</v>
      </c>
      <c s="26">
        <v>255.3</v>
      </c>
      <c s="27">
        <v>0</v>
      </c>
      <c s="27">
        <f>ROUND(ROUND(H121,2)*ROUND(G121,3),2)</f>
      </c>
      <c r="O121">
        <f>(I121*21)/100</f>
      </c>
      <c t="s">
        <v>13</v>
      </c>
    </row>
    <row r="122" spans="1:5" ht="12.75">
      <c r="A122" s="28" t="s">
        <v>40</v>
      </c>
      <c r="E122" s="29" t="s">
        <v>208</v>
      </c>
    </row>
    <row r="123" spans="1:5" ht="12.75">
      <c r="A123" s="32" t="s">
        <v>42</v>
      </c>
      <c r="E123" s="31" t="s">
        <v>209</v>
      </c>
    </row>
    <row r="124" spans="1:16" ht="12.75">
      <c r="A124" s="19" t="s">
        <v>35</v>
      </c>
      <c s="23" t="s">
        <v>210</v>
      </c>
      <c s="23" t="s">
        <v>211</v>
      </c>
      <c s="19" t="s">
        <v>37</v>
      </c>
      <c s="24" t="s">
        <v>212</v>
      </c>
      <c s="25" t="s">
        <v>119</v>
      </c>
      <c s="26">
        <v>131.3</v>
      </c>
      <c s="27">
        <v>0</v>
      </c>
      <c s="27">
        <f>ROUND(ROUND(H124,2)*ROUND(G124,3),2)</f>
      </c>
      <c r="O124">
        <f>(I124*21)/100</f>
      </c>
      <c t="s">
        <v>13</v>
      </c>
    </row>
    <row r="125" spans="1:5" ht="12.75">
      <c r="A125" s="28" t="s">
        <v>40</v>
      </c>
      <c r="E125" s="29" t="s">
        <v>37</v>
      </c>
    </row>
    <row r="126" spans="1:5" ht="25.5">
      <c r="A126" s="30" t="s">
        <v>42</v>
      </c>
      <c r="E126" s="31" t="s">
        <v>213</v>
      </c>
    </row>
    <row r="127" spans="1:18" ht="12.75" customHeight="1">
      <c r="A127" s="5" t="s">
        <v>33</v>
      </c>
      <c s="5"/>
      <c s="35" t="s">
        <v>64</v>
      </c>
      <c s="5"/>
      <c s="21" t="s">
        <v>214</v>
      </c>
      <c s="5"/>
      <c s="5"/>
      <c s="5"/>
      <c s="36">
        <f>0+Q127</f>
      </c>
      <c r="O127">
        <f>0+R127</f>
      </c>
      <c r="Q127">
        <f>0+I128</f>
      </c>
      <c>
        <f>0+O128</f>
      </c>
    </row>
    <row r="128" spans="1:16" ht="12.75">
      <c r="A128" s="19" t="s">
        <v>35</v>
      </c>
      <c s="23" t="s">
        <v>215</v>
      </c>
      <c s="23" t="s">
        <v>216</v>
      </c>
      <c s="19" t="s">
        <v>37</v>
      </c>
      <c s="24" t="s">
        <v>217</v>
      </c>
      <c s="25" t="s">
        <v>100</v>
      </c>
      <c s="26">
        <v>50.6</v>
      </c>
      <c s="27">
        <v>0</v>
      </c>
      <c s="27">
        <f>ROUND(ROUND(H128,2)*ROUND(G128,3),2)</f>
      </c>
      <c r="O128">
        <f>(I128*21)/100</f>
      </c>
      <c t="s">
        <v>13</v>
      </c>
    </row>
    <row r="129" spans="1:5" ht="12.75">
      <c r="A129" s="28" t="s">
        <v>40</v>
      </c>
      <c r="E129" s="29" t="s">
        <v>218</v>
      </c>
    </row>
    <row r="130" spans="1:5" ht="25.5">
      <c r="A130" s="30" t="s">
        <v>42</v>
      </c>
      <c r="E130" s="31" t="s">
        <v>219</v>
      </c>
    </row>
    <row r="131" spans="1:18" ht="12.75" customHeight="1">
      <c r="A131" s="5" t="s">
        <v>33</v>
      </c>
      <c s="5"/>
      <c s="35" t="s">
        <v>30</v>
      </c>
      <c s="5"/>
      <c s="21" t="s">
        <v>220</v>
      </c>
      <c s="5"/>
      <c s="5"/>
      <c s="5"/>
      <c s="36">
        <f>0+Q131</f>
      </c>
      <c r="O131">
        <f>0+R131</f>
      </c>
      <c r="Q131">
        <f>0+I132+I135+I138+I141+I144</f>
      </c>
      <c>
        <f>0+O132+O135+O138+O141+O144</f>
      </c>
    </row>
    <row r="132" spans="1:16" ht="12.75">
      <c r="A132" s="19" t="s">
        <v>35</v>
      </c>
      <c s="23" t="s">
        <v>221</v>
      </c>
      <c s="23" t="s">
        <v>222</v>
      </c>
      <c s="19" t="s">
        <v>37</v>
      </c>
      <c s="24" t="s">
        <v>223</v>
      </c>
      <c s="25" t="s">
        <v>100</v>
      </c>
      <c s="26">
        <v>46</v>
      </c>
      <c s="27">
        <v>0</v>
      </c>
      <c s="27">
        <f>ROUND(ROUND(H132,2)*ROUND(G132,3),2)</f>
      </c>
      <c r="O132">
        <f>(I132*21)/100</f>
      </c>
      <c t="s">
        <v>13</v>
      </c>
    </row>
    <row r="133" spans="1:5" ht="12.75">
      <c r="A133" s="28" t="s">
        <v>40</v>
      </c>
      <c r="E133" s="29" t="s">
        <v>37</v>
      </c>
    </row>
    <row r="134" spans="1:5" ht="25.5">
      <c r="A134" s="32" t="s">
        <v>42</v>
      </c>
      <c r="E134" s="31" t="s">
        <v>224</v>
      </c>
    </row>
    <row r="135" spans="1:16" ht="12.75">
      <c r="A135" s="19" t="s">
        <v>35</v>
      </c>
      <c s="23" t="s">
        <v>225</v>
      </c>
      <c s="23" t="s">
        <v>226</v>
      </c>
      <c s="19" t="s">
        <v>37</v>
      </c>
      <c s="24" t="s">
        <v>227</v>
      </c>
      <c s="25" t="s">
        <v>100</v>
      </c>
      <c s="26">
        <v>44</v>
      </c>
      <c s="27">
        <v>0</v>
      </c>
      <c s="27">
        <f>ROUND(ROUND(H135,2)*ROUND(G135,3),2)</f>
      </c>
      <c r="O135">
        <f>(I135*21)/100</f>
      </c>
      <c t="s">
        <v>13</v>
      </c>
    </row>
    <row r="136" spans="1:5" ht="25.5">
      <c r="A136" s="28" t="s">
        <v>40</v>
      </c>
      <c r="E136" s="29" t="s">
        <v>228</v>
      </c>
    </row>
    <row r="137" spans="1:5" ht="38.25">
      <c r="A137" s="32" t="s">
        <v>42</v>
      </c>
      <c r="E137" s="31" t="s">
        <v>229</v>
      </c>
    </row>
    <row r="138" spans="1:16" ht="12.75">
      <c r="A138" s="19" t="s">
        <v>35</v>
      </c>
      <c s="23" t="s">
        <v>230</v>
      </c>
      <c s="23" t="s">
        <v>231</v>
      </c>
      <c s="19" t="s">
        <v>37</v>
      </c>
      <c s="24" t="s">
        <v>232</v>
      </c>
      <c s="25" t="s">
        <v>100</v>
      </c>
      <c s="26">
        <v>52</v>
      </c>
      <c s="27">
        <v>0</v>
      </c>
      <c s="27">
        <f>ROUND(ROUND(H138,2)*ROUND(G138,3),2)</f>
      </c>
      <c r="O138">
        <f>(I138*21)/100</f>
      </c>
      <c t="s">
        <v>13</v>
      </c>
    </row>
    <row r="139" spans="1:5" ht="12.75">
      <c r="A139" s="28" t="s">
        <v>40</v>
      </c>
      <c r="E139" s="29" t="s">
        <v>233</v>
      </c>
    </row>
    <row r="140" spans="1:5" ht="25.5">
      <c r="A140" s="32" t="s">
        <v>42</v>
      </c>
      <c r="E140" s="31" t="s">
        <v>234</v>
      </c>
    </row>
    <row r="141" spans="1:16" ht="12.75">
      <c r="A141" s="19" t="s">
        <v>35</v>
      </c>
      <c s="23" t="s">
        <v>235</v>
      </c>
      <c s="23" t="s">
        <v>236</v>
      </c>
      <c s="19" t="s">
        <v>37</v>
      </c>
      <c s="24" t="s">
        <v>237</v>
      </c>
      <c s="25" t="s">
        <v>119</v>
      </c>
      <c s="26">
        <v>42.64</v>
      </c>
      <c s="27">
        <v>0</v>
      </c>
      <c s="27">
        <f>ROUND(ROUND(H141,2)*ROUND(G141,3),2)</f>
      </c>
      <c r="O141">
        <f>(I141*21)/100</f>
      </c>
      <c t="s">
        <v>13</v>
      </c>
    </row>
    <row r="142" spans="1:5" ht="12.75">
      <c r="A142" s="28" t="s">
        <v>40</v>
      </c>
      <c r="E142" s="29" t="s">
        <v>37</v>
      </c>
    </row>
    <row r="143" spans="1:5" ht="38.25">
      <c r="A143" s="32" t="s">
        <v>42</v>
      </c>
      <c r="E143" s="31" t="s">
        <v>238</v>
      </c>
    </row>
    <row r="144" spans="1:16" ht="12.75">
      <c r="A144" s="19" t="s">
        <v>35</v>
      </c>
      <c s="23" t="s">
        <v>239</v>
      </c>
      <c s="23" t="s">
        <v>240</v>
      </c>
      <c s="19" t="s">
        <v>37</v>
      </c>
      <c s="24" t="s">
        <v>241</v>
      </c>
      <c s="25" t="s">
        <v>54</v>
      </c>
      <c s="26">
        <v>1</v>
      </c>
      <c s="27">
        <v>0</v>
      </c>
      <c s="27">
        <f>ROUND(ROUND(H144,2)*ROUND(G144,3),2)</f>
      </c>
      <c r="O144">
        <f>(I144*21)/100</f>
      </c>
      <c t="s">
        <v>13</v>
      </c>
    </row>
    <row r="145" spans="1:5" ht="12.75">
      <c r="A145" s="28" t="s">
        <v>40</v>
      </c>
      <c r="E145" s="29" t="s">
        <v>242</v>
      </c>
    </row>
    <row r="146" spans="1:5" ht="12.75">
      <c r="A146" s="30" t="s">
        <v>42</v>
      </c>
      <c r="E146" s="31" t="s">
        <v>37</v>
      </c>
    </row>
  </sheetData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